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2420"/>
  </bookViews>
  <sheets>
    <sheet name="dtsPriceList" sheetId="1" r:id="rId1"/>
  </sheets>
  <calcPr calcId="125725"/>
</workbook>
</file>

<file path=xl/calcChain.xml><?xml version="1.0" encoding="utf-8"?>
<calcChain xmlns="http://schemas.openxmlformats.org/spreadsheetml/2006/main">
  <c r="E51" i="1"/>
  <c r="E29"/>
  <c r="E28"/>
  <c r="E27"/>
  <c r="E26"/>
  <c r="E78"/>
  <c r="E25"/>
  <c r="E24"/>
  <c r="E75"/>
  <c r="E73"/>
  <c r="E72"/>
  <c r="E71"/>
  <c r="E70"/>
  <c r="E23"/>
  <c r="E69"/>
  <c r="E22"/>
  <c r="E21"/>
  <c r="E61"/>
  <c r="E20"/>
  <c r="E64"/>
  <c r="E63"/>
  <c r="E19"/>
  <c r="E18"/>
  <c r="E17"/>
  <c r="E43"/>
  <c r="E42"/>
  <c r="E16"/>
  <c r="E49"/>
  <c r="E57"/>
  <c r="E56"/>
  <c r="E55"/>
  <c r="E54"/>
  <c r="E53"/>
  <c r="E52"/>
  <c r="E48"/>
  <c r="E41"/>
  <c r="E40"/>
  <c r="E38"/>
  <c r="E37"/>
  <c r="E36"/>
  <c r="E35"/>
  <c r="E34"/>
  <c r="E33"/>
  <c r="E12"/>
  <c r="E77"/>
  <c r="E76"/>
  <c r="E65"/>
  <c r="E62"/>
  <c r="E47"/>
  <c r="E32"/>
  <c r="E15"/>
  <c r="E14"/>
  <c r="E13"/>
  <c r="E11"/>
</calcChain>
</file>

<file path=xl/sharedStrings.xml><?xml version="1.0" encoding="utf-8"?>
<sst xmlns="http://schemas.openxmlformats.org/spreadsheetml/2006/main" count="338" uniqueCount="216">
  <si>
    <t>isbn</t>
  </si>
  <si>
    <t>Автор</t>
  </si>
  <si>
    <t>Название</t>
  </si>
  <si>
    <t>Цена р.</t>
  </si>
  <si>
    <t>Описание</t>
  </si>
  <si>
    <t>Год изд.</t>
  </si>
  <si>
    <t>Страниц</t>
  </si>
  <si>
    <t>9785986570631</t>
  </si>
  <si>
    <t>Дж. Д. Брайерли, М.К</t>
  </si>
  <si>
    <t>TNM Классификация злокачественных опухолей</t>
  </si>
  <si>
    <t/>
  </si>
  <si>
    <t>2018</t>
  </si>
  <si>
    <t>344</t>
  </si>
  <si>
    <t>9785986570624</t>
  </si>
  <si>
    <t>Г. Фуллер</t>
  </si>
  <si>
    <t>Неврологический осмотр: доступно и просто</t>
  </si>
  <si>
    <t>272</t>
  </si>
  <si>
    <t>9785986570617</t>
  </si>
  <si>
    <t>Л.Д. Аллан</t>
  </si>
  <si>
    <t>Эхокардиография плода: практическое руководство +CD</t>
  </si>
  <si>
    <t>9785986570600</t>
  </si>
  <si>
    <t>Гайтон,  Холл</t>
  </si>
  <si>
    <t>Медицинская физиология, 2-е издание</t>
  </si>
  <si>
    <t>1328</t>
  </si>
  <si>
    <t>Бенджамин Л., Хампто</t>
  </si>
  <si>
    <t>Комплект Хирургические техники в офтальмологии 6 книг</t>
  </si>
  <si>
    <t>2017</t>
  </si>
  <si>
    <t>9785986570594</t>
  </si>
  <si>
    <t>Дегтярева М.В., Горб</t>
  </si>
  <si>
    <t>Новорожденные: рентгенодиагностика заболеваний легких+СD</t>
  </si>
  <si>
    <t>200</t>
  </si>
  <si>
    <t>9785986570433</t>
  </si>
  <si>
    <t>Бенджамин Л., ред.</t>
  </si>
  <si>
    <t>Хирургия катаракты + CD (Серия "Хирургические техники в офтальмологии")</t>
  </si>
  <si>
    <t>9785986570440</t>
  </si>
  <si>
    <t>Хамптон Ф. Р., ред.</t>
  </si>
  <si>
    <t>Рефракционная хирургия + CD (Серия "Хирургические техники в офтальмологии")</t>
  </si>
  <si>
    <t>248</t>
  </si>
  <si>
    <t>9785986570570</t>
  </si>
  <si>
    <t>Фомичев М.В., Мельне</t>
  </si>
  <si>
    <t>Новорожденные. Терапия тяжелых инфекций</t>
  </si>
  <si>
    <t>2016</t>
  </si>
  <si>
    <t>216</t>
  </si>
  <si>
    <t>Кумар В., Аббас А.К.</t>
  </si>
  <si>
    <t>Комплект Основы патологии заболеваний по Роббинсу и Котрану Том 1,2,3</t>
  </si>
  <si>
    <t>1737</t>
  </si>
  <si>
    <t>9785986570563</t>
  </si>
  <si>
    <t>Основы патологии заболеваний по Роббинсу и Котрану Том 3</t>
  </si>
  <si>
    <t>500</t>
  </si>
  <si>
    <t>9785986570532</t>
  </si>
  <si>
    <t>Основы патологии заболеваний по Роббинсу и Котрану Том 2</t>
  </si>
  <si>
    <t>616</t>
  </si>
  <si>
    <t>Д. Нью и др.</t>
  </si>
  <si>
    <t>Комплект Неонатология 6 книг(Гастроэнтерология и питание / Гемодинамика  и кардиология / Гематология</t>
  </si>
  <si>
    <t>2015</t>
  </si>
  <si>
    <t>Браунвальд Е.</t>
  </si>
  <si>
    <t>Комплект Болезни сердца по Браунвальду Т 1+2+3+4 : руководство по кардиоваскулярной медицине.</t>
  </si>
  <si>
    <t>624+526+728+808</t>
  </si>
  <si>
    <t>Соботта Иоханнес</t>
  </si>
  <si>
    <t>Комплект Sobotta. Атлас анатомии человека Т.1 + Т. 2</t>
  </si>
  <si>
    <t>432+ 402 + 103 страницы приложения</t>
  </si>
  <si>
    <t>9785986570556</t>
  </si>
  <si>
    <t>Махамбетчин М.М.</t>
  </si>
  <si>
    <t>Закрытая травма грудной клетки: проблемы диагностики.</t>
  </si>
  <si>
    <t>232</t>
  </si>
  <si>
    <t>9785986570464</t>
  </si>
  <si>
    <t>Джон А.Лонг</t>
  </si>
  <si>
    <t>Окулопластика + CD (серия "Хирургические техники в офтальмологии")</t>
  </si>
  <si>
    <t>224</t>
  </si>
  <si>
    <t>9785986570549</t>
  </si>
  <si>
    <t>Хирургическая анатомия сердца по уилкоксу. р.г. андерсон, д.е. спайсер, э.м. хлавачек, э.к. кук, к.л</t>
  </si>
  <si>
    <t>456</t>
  </si>
  <si>
    <t>9785986570488</t>
  </si>
  <si>
    <t>Браунвальд</t>
  </si>
  <si>
    <t>Болезни сердца по Браунвальду Т.4: руководство по сердечно-сосудистой медицине.</t>
  </si>
  <si>
    <t>808</t>
  </si>
  <si>
    <t>9785986570419</t>
  </si>
  <si>
    <t>Дж. Перлман</t>
  </si>
  <si>
    <t>Неонатология: Неврология</t>
  </si>
  <si>
    <t>9785986570402</t>
  </si>
  <si>
    <t xml:space="preserve">В. Оу, Ж.-П. Гиняр, </t>
  </si>
  <si>
    <t>Неонатология: Нефрология и водно-электролитный обмен</t>
  </si>
  <si>
    <t>9785986570396</t>
  </si>
  <si>
    <t>Э. Банкалари</t>
  </si>
  <si>
    <t>Неонатология: Легкие новорожденных</t>
  </si>
  <si>
    <t>9785986570389</t>
  </si>
  <si>
    <t>Ч.Клайман, И. Сери</t>
  </si>
  <si>
    <t>Неонатология: Гемодинамика  и кардиология</t>
  </si>
  <si>
    <t>512</t>
  </si>
  <si>
    <t>Патология</t>
  </si>
  <si>
    <t>9785986570518</t>
  </si>
  <si>
    <t>Горбунов В.М.</t>
  </si>
  <si>
    <t>Суточное мониторирование артериального давления: современные аспекты</t>
  </si>
  <si>
    <t>9785986570525</t>
  </si>
  <si>
    <t>Основы патологии заболеваний по Роббинсу и Котрану Том 1</t>
  </si>
  <si>
    <t>624</t>
  </si>
  <si>
    <t>9785986570471</t>
  </si>
  <si>
    <t>Джона Д. Ферриса, Пи</t>
  </si>
  <si>
    <t>Хирургия косоглазия + CD (серия "Хирургические техники в офтальмологии")</t>
  </si>
  <si>
    <t>2014</t>
  </si>
  <si>
    <t>9785986570501</t>
  </si>
  <si>
    <t>Власюк В.В.</t>
  </si>
  <si>
    <t>Патология головного мозга у новорожденных и детей раннего возраста</t>
  </si>
  <si>
    <t>288</t>
  </si>
  <si>
    <t>9785986570358</t>
  </si>
  <si>
    <t>Кутин Александр Алек</t>
  </si>
  <si>
    <t>Хирургия стопы и голени: практическое руководство</t>
  </si>
  <si>
    <t>2013</t>
  </si>
  <si>
    <t>364</t>
  </si>
  <si>
    <t>9785986570365</t>
  </si>
  <si>
    <t xml:space="preserve">Д. Нью; под ред. Р. </t>
  </si>
  <si>
    <t>Неонатология: Гастроэнтерология и питание</t>
  </si>
  <si>
    <t>9785986570457</t>
  </si>
  <si>
    <t>Абдхиш Р. Бхавсара</t>
  </si>
  <si>
    <t>Витреоретинальная хирургия + CD  (серия "Хирургические техники в офтальмологии")</t>
  </si>
  <si>
    <t>384</t>
  </si>
  <si>
    <t>9785986570341</t>
  </si>
  <si>
    <t>Болезни сердца по Браунвальду Т.3: руководство по сердечно-сосудистой медицине.</t>
  </si>
  <si>
    <t>728</t>
  </si>
  <si>
    <t>9785986570426</t>
  </si>
  <si>
    <t>Т. Чен</t>
  </si>
  <si>
    <t>Хирургия глаукомы + CD (серия "Хирургические техники в офтальмологии")</t>
  </si>
  <si>
    <t>320</t>
  </si>
  <si>
    <t>9785986570372</t>
  </si>
  <si>
    <t>Робин Олс, Мервин Ед</t>
  </si>
  <si>
    <t>Неонатология: Гематология, иммунология и инфекционные болезни (серия "Проблемы и противоречия в неон</t>
  </si>
  <si>
    <t>408</t>
  </si>
  <si>
    <t>9785986570310</t>
  </si>
  <si>
    <t>Дж. Ниебауэр</t>
  </si>
  <si>
    <t>Кардиореабилитация: практическое руководство</t>
  </si>
  <si>
    <t>2012</t>
  </si>
  <si>
    <t>328</t>
  </si>
  <si>
    <t>9785986570327</t>
  </si>
  <si>
    <t>Реанимация новорожденных / под ред. дж. каттвинкеля; пер. с англ.; под ред. м.в. дегтяревой. 2012. -</t>
  </si>
  <si>
    <t>9785986570303</t>
  </si>
  <si>
    <t>Клайв Пейдж</t>
  </si>
  <si>
    <t>Фармакология: клинический подход</t>
  </si>
  <si>
    <t>9785986570297</t>
  </si>
  <si>
    <t>Болезни сердца по Браунвальду Т.2: руководство по сердечно-сосудистой медицине.</t>
  </si>
  <si>
    <t>526</t>
  </si>
  <si>
    <t>9785986570273</t>
  </si>
  <si>
    <t>Кански Дж.</t>
  </si>
  <si>
    <t>Офтальмология: признаки, причины, дифференциальная диагностика. 2012. - 575 с., тв. Пер</t>
  </si>
  <si>
    <t>575</t>
  </si>
  <si>
    <t>9785917130590</t>
  </si>
  <si>
    <t>Sobotta. Атлас анатомии человека Т.2</t>
  </si>
  <si>
    <t>2011</t>
  </si>
  <si>
    <t>402 + 103 страницы приложения</t>
  </si>
  <si>
    <t>9785986570266</t>
  </si>
  <si>
    <t>Ф. Кун</t>
  </si>
  <si>
    <t>Травматология глазного яблока</t>
  </si>
  <si>
    <t>556</t>
  </si>
  <si>
    <t>9785986570259</t>
  </si>
  <si>
    <t>Собин Л.Х.  (ред.)</t>
  </si>
  <si>
    <t>TNM: классификация злокачественных опухолей</t>
  </si>
  <si>
    <t>9785986570242</t>
  </si>
  <si>
    <t>Ахмад, Сегейл</t>
  </si>
  <si>
    <t>Клинический диализ: руководство</t>
  </si>
  <si>
    <t>304</t>
  </si>
  <si>
    <t>9785986570235</t>
  </si>
  <si>
    <t>Чоплин Н.Т.</t>
  </si>
  <si>
    <t>Глаукома: иллюстрированное руководство</t>
  </si>
  <si>
    <t>372</t>
  </si>
  <si>
    <t>9785986570211</t>
  </si>
  <si>
    <t>Хофмейр, Нейлсон</t>
  </si>
  <si>
    <t>Кокрановское руководство: Беременность и роды</t>
  </si>
  <si>
    <t>2010</t>
  </si>
  <si>
    <t>410</t>
  </si>
  <si>
    <t>9785917130613</t>
  </si>
  <si>
    <t>Болезни сердца по Браунвальду Т.1: руководство по кардиоваскулярной медицине.</t>
  </si>
  <si>
    <t>9785917130620</t>
  </si>
  <si>
    <t>Томас Ф. Баскетт, Э.</t>
  </si>
  <si>
    <t>Оперативное акушерство Манро Керра</t>
  </si>
  <si>
    <t>9785917130569</t>
  </si>
  <si>
    <t>Sobotta. Атлас анатомии человека Т.1</t>
  </si>
  <si>
    <t>432</t>
  </si>
  <si>
    <t>9785986570167</t>
  </si>
  <si>
    <t>К. Шефер, Х. Шпильма</t>
  </si>
  <si>
    <t>Лекарственная терапия в период беременности и лактации</t>
  </si>
  <si>
    <t>768 с.</t>
  </si>
  <si>
    <t>9785986570204</t>
  </si>
  <si>
    <t>Эберт Г.</t>
  </si>
  <si>
    <t>Простой анализ ЭКГ</t>
  </si>
  <si>
    <t>280</t>
  </si>
  <si>
    <t>9785986570198</t>
  </si>
  <si>
    <t>Клатт Э.</t>
  </si>
  <si>
    <t>Атлас патологии Роббинса и Котрана</t>
  </si>
  <si>
    <t>531</t>
  </si>
  <si>
    <t>9785986570181</t>
  </si>
  <si>
    <t>Зиц В.Р., Зиц С.В.</t>
  </si>
  <si>
    <t>Клинико-рентгенологическая диагностика болезней органов дыхания</t>
  </si>
  <si>
    <t>2009</t>
  </si>
  <si>
    <t>147</t>
  </si>
  <si>
    <t>9785986570174</t>
  </si>
  <si>
    <t>Гутник Б., Кобрин В.</t>
  </si>
  <si>
    <t>Физиология для "ленивых" студентов</t>
  </si>
  <si>
    <t>9785986570150</t>
  </si>
  <si>
    <t>Форбс, Джексон</t>
  </si>
  <si>
    <t>Клиническая медицина. Цветной атлас и учебник.</t>
  </si>
  <si>
    <t>528</t>
  </si>
  <si>
    <t>9788376090344</t>
  </si>
  <si>
    <t>Кански Джек</t>
  </si>
  <si>
    <t>Клиническая офтальмология: Систематизированный подход. 2 ED</t>
  </si>
  <si>
    <t>944</t>
  </si>
  <si>
    <t xml:space="preserve">                       </t>
  </si>
  <si>
    <t xml:space="preserve">         ООО Логосфера </t>
  </si>
  <si>
    <t xml:space="preserve">         Прайс - Лист    </t>
  </si>
  <si>
    <t xml:space="preserve">         Издательство  Логосфера(Изд)</t>
  </si>
  <si>
    <t xml:space="preserve"> </t>
  </si>
  <si>
    <t xml:space="preserve">         Дата: 23.08.2018</t>
  </si>
  <si>
    <t>Офтальмология</t>
  </si>
  <si>
    <t>Примечание</t>
  </si>
  <si>
    <t>Цена для частных лиц</t>
  </si>
  <si>
    <t>Неонаталогия</t>
  </si>
  <si>
    <t>Кардиология и кардиохирургия</t>
  </si>
  <si>
    <t>спец цена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</si>
</sst>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rgb="FF080000"/>
      <name val="Calibri"/>
      <family val="2"/>
      <charset val="204"/>
      <scheme val="minor"/>
    </font>
    <font>
      <sz val="11"/>
      <color rgb="FF080000"/>
      <name val="Calibri"/>
      <family val="2"/>
      <charset val="204"/>
      <scheme val="minor"/>
    </font>
    <font>
      <b/>
      <i/>
      <u/>
      <sz val="11"/>
      <color rgb="FF08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2" fillId="0" borderId="0" xfId="0" applyFont="1" applyAlignment="1"/>
    <xf numFmtId="49" fontId="3" fillId="0" borderId="0" xfId="0" applyNumberFormat="1" applyFont="1" applyAlignment="1"/>
    <xf numFmtId="2" fontId="3" fillId="0" borderId="0" xfId="0" applyNumberFormat="1" applyFont="1" applyAlignment="1"/>
    <xf numFmtId="0" fontId="1" fillId="0" borderId="0" xfId="1" applyNumberFormat="1" applyFont="1" applyAlignment="1" applyProtection="1"/>
    <xf numFmtId="0" fontId="0" fillId="0" borderId="0" xfId="0" applyNumberFormat="1" applyFont="1"/>
    <xf numFmtId="49" fontId="4" fillId="0" borderId="0" xfId="0" applyNumberFormat="1" applyFont="1" applyAlignment="1"/>
    <xf numFmtId="49" fontId="5" fillId="0" borderId="1" xfId="0" applyNumberFormat="1" applyFont="1" applyBorder="1" applyAlignment="1"/>
    <xf numFmtId="2" fontId="6" fillId="0" borderId="0" xfId="0" applyNumberFormat="1" applyFont="1" applyAlignment="1"/>
    <xf numFmtId="49" fontId="6" fillId="0" borderId="0" xfId="0" applyNumberFormat="1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8"/>
  <sheetViews>
    <sheetView tabSelected="1" workbookViewId="0">
      <selection activeCell="A5" sqref="A5:H5"/>
    </sheetView>
  </sheetViews>
  <sheetFormatPr defaultRowHeight="15"/>
  <cols>
    <col min="1" max="1" width="20.7109375" style="3" customWidth="1"/>
    <col min="2" max="2" width="8.7109375" style="3" customWidth="1"/>
    <col min="3" max="3" width="30.7109375" style="3" customWidth="1"/>
    <col min="4" max="4" width="10.7109375" style="3" customWidth="1"/>
    <col min="5" max="5" width="20.7109375" style="3" customWidth="1"/>
    <col min="6" max="6" width="27.85546875" style="3" customWidth="1"/>
    <col min="7" max="7" width="20.7109375" style="3" customWidth="1"/>
    <col min="8" max="8" width="50.7109375" style="3" customWidth="1"/>
    <col min="9" max="16384" width="9.140625" style="3"/>
  </cols>
  <sheetData>
    <row r="1" spans="1:8">
      <c r="A1" s="1" t="s">
        <v>204</v>
      </c>
      <c r="B1" s="2"/>
      <c r="C1" s="2"/>
      <c r="D1" s="2"/>
      <c r="E1" s="2"/>
      <c r="F1" s="2"/>
      <c r="G1" s="2"/>
      <c r="H1" s="2"/>
    </row>
    <row r="2" spans="1:8">
      <c r="A2" s="1" t="s">
        <v>205</v>
      </c>
      <c r="B2" s="2"/>
      <c r="C2" s="2"/>
      <c r="D2" s="2"/>
      <c r="E2" s="2"/>
      <c r="F2" s="2"/>
      <c r="G2" s="2"/>
      <c r="H2" s="2"/>
    </row>
    <row r="3" spans="1:8">
      <c r="A3" s="1" t="s">
        <v>204</v>
      </c>
      <c r="B3" s="2"/>
      <c r="C3" s="2"/>
      <c r="D3" s="2"/>
      <c r="E3" s="2"/>
      <c r="F3" s="2"/>
      <c r="G3" s="2"/>
      <c r="H3" s="2"/>
    </row>
    <row r="4" spans="1:8">
      <c r="A4" s="1" t="s">
        <v>206</v>
      </c>
      <c r="B4" s="2"/>
      <c r="C4" s="2"/>
      <c r="D4" s="2"/>
      <c r="E4" s="2"/>
      <c r="F4" s="2"/>
      <c r="G4" s="2"/>
      <c r="H4" s="2"/>
    </row>
    <row r="5" spans="1:8">
      <c r="A5" s="1" t="s">
        <v>207</v>
      </c>
      <c r="B5" s="2"/>
      <c r="C5" s="2"/>
      <c r="D5" s="2"/>
      <c r="E5" s="2"/>
      <c r="F5" s="2"/>
      <c r="G5" s="2"/>
      <c r="H5" s="2"/>
    </row>
    <row r="6" spans="1:8">
      <c r="A6" s="1" t="s">
        <v>208</v>
      </c>
      <c r="B6" s="2"/>
      <c r="C6" s="2"/>
      <c r="D6" s="2"/>
      <c r="E6" s="2"/>
      <c r="F6" s="2"/>
      <c r="G6" s="2"/>
      <c r="H6" s="2"/>
    </row>
    <row r="7" spans="1:8">
      <c r="A7" s="1" t="s">
        <v>209</v>
      </c>
      <c r="B7" s="2"/>
      <c r="C7" s="2"/>
      <c r="D7" s="2"/>
      <c r="E7" s="2"/>
      <c r="F7" s="2"/>
      <c r="G7" s="2"/>
      <c r="H7" s="2"/>
    </row>
    <row r="9" spans="1:8">
      <c r="A9" s="4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211</v>
      </c>
      <c r="G9" s="4" t="s">
        <v>5</v>
      </c>
      <c r="H9" s="4" t="s">
        <v>6</v>
      </c>
    </row>
    <row r="11" spans="1:8">
      <c r="A11" s="5" t="s">
        <v>7</v>
      </c>
      <c r="B11" s="5" t="s">
        <v>8</v>
      </c>
      <c r="C11" s="5" t="s">
        <v>9</v>
      </c>
      <c r="D11" s="6">
        <v>790</v>
      </c>
      <c r="E11" s="7" t="str">
        <f>HYPERLINK("https://www.logobook.ru/prod_show.php?object_uid=14096613","Описание")</f>
        <v>Описание</v>
      </c>
      <c r="F11" s="5" t="s">
        <v>10</v>
      </c>
      <c r="G11" s="5" t="s">
        <v>11</v>
      </c>
      <c r="H11" s="5" t="s">
        <v>12</v>
      </c>
    </row>
    <row r="12" spans="1:8">
      <c r="A12" s="5" t="s">
        <v>152</v>
      </c>
      <c r="B12" s="5" t="s">
        <v>153</v>
      </c>
      <c r="C12" s="5" t="s">
        <v>154</v>
      </c>
      <c r="D12" s="11">
        <v>190</v>
      </c>
      <c r="E12" s="7" t="str">
        <f>HYPERLINK("https://www.logobook.ru/prod_show.php?object_uid=11980256","Описание")</f>
        <v>Описание</v>
      </c>
      <c r="F12" s="12" t="s">
        <v>215</v>
      </c>
      <c r="G12" s="5" t="s">
        <v>146</v>
      </c>
      <c r="H12" s="5" t="s">
        <v>103</v>
      </c>
    </row>
    <row r="13" spans="1:8">
      <c r="A13" s="5" t="s">
        <v>13</v>
      </c>
      <c r="B13" s="5" t="s">
        <v>14</v>
      </c>
      <c r="C13" s="5" t="s">
        <v>15</v>
      </c>
      <c r="D13" s="6">
        <v>990</v>
      </c>
      <c r="E13" s="7" t="str">
        <f>HYPERLINK("https://www.logobook.ru/prod_show.php?object_uid=14096612","Описание")</f>
        <v>Описание</v>
      </c>
      <c r="F13" s="5" t="s">
        <v>10</v>
      </c>
      <c r="G13" s="5" t="s">
        <v>11</v>
      </c>
      <c r="H13" s="5" t="s">
        <v>16</v>
      </c>
    </row>
    <row r="14" spans="1:8">
      <c r="A14" s="5" t="s">
        <v>17</v>
      </c>
      <c r="B14" s="5" t="s">
        <v>18</v>
      </c>
      <c r="C14" s="5" t="s">
        <v>19</v>
      </c>
      <c r="D14" s="6">
        <v>2490</v>
      </c>
      <c r="E14" s="7" t="str">
        <f>HYPERLINK("https://www.logobook.ru/prod_show.php?object_uid=13839903","Описание")</f>
        <v>Описание</v>
      </c>
      <c r="F14" s="5" t="s">
        <v>10</v>
      </c>
      <c r="G14" s="5" t="s">
        <v>11</v>
      </c>
      <c r="H14" s="5" t="s">
        <v>12</v>
      </c>
    </row>
    <row r="15" spans="1:8">
      <c r="A15" s="5" t="s">
        <v>20</v>
      </c>
      <c r="B15" s="5" t="s">
        <v>21</v>
      </c>
      <c r="C15" s="5" t="s">
        <v>22</v>
      </c>
      <c r="D15" s="6">
        <v>3990</v>
      </c>
      <c r="E15" s="7" t="str">
        <f>HYPERLINK("https://www.logobook.ru/prod_show.php?object_uid=13649389","Описание")</f>
        <v>Описание</v>
      </c>
      <c r="F15" s="5" t="s">
        <v>10</v>
      </c>
      <c r="G15" s="5" t="s">
        <v>11</v>
      </c>
      <c r="H15" s="5" t="s">
        <v>23</v>
      </c>
    </row>
    <row r="16" spans="1:8">
      <c r="A16" s="5" t="s">
        <v>134</v>
      </c>
      <c r="B16" s="5" t="s">
        <v>135</v>
      </c>
      <c r="C16" s="5" t="s">
        <v>136</v>
      </c>
      <c r="D16" s="11">
        <v>1990</v>
      </c>
      <c r="E16" s="7" t="str">
        <f>HYPERLINK("https://www.logobook.ru/prod_show.php?object_uid=12190680","Описание")</f>
        <v>Описание</v>
      </c>
      <c r="F16" s="12" t="s">
        <v>215</v>
      </c>
      <c r="G16" s="5" t="s">
        <v>130</v>
      </c>
      <c r="H16" s="5" t="s">
        <v>10</v>
      </c>
    </row>
    <row r="17" spans="1:8">
      <c r="A17" s="5" t="s">
        <v>196</v>
      </c>
      <c r="B17" s="5" t="s">
        <v>197</v>
      </c>
      <c r="C17" s="5" t="s">
        <v>198</v>
      </c>
      <c r="D17" s="6">
        <v>1490</v>
      </c>
      <c r="E17" s="7" t="str">
        <f>HYPERLINK("https://www.logobook.ru/prod_show.php?object_uid=11516282","Описание")</f>
        <v>Описание</v>
      </c>
      <c r="F17" s="5" t="s">
        <v>10</v>
      </c>
      <c r="G17" s="5" t="s">
        <v>191</v>
      </c>
      <c r="H17" s="5" t="s">
        <v>199</v>
      </c>
    </row>
    <row r="18" spans="1:8">
      <c r="A18" s="5" t="s">
        <v>188</v>
      </c>
      <c r="B18" s="5" t="s">
        <v>189</v>
      </c>
      <c r="C18" s="5" t="s">
        <v>190</v>
      </c>
      <c r="D18" s="6">
        <v>790</v>
      </c>
      <c r="E18" s="7" t="str">
        <f>HYPERLINK("https://www.logobook.ru/prod_show.php?object_uid=11577763","Описание")</f>
        <v>Описание</v>
      </c>
      <c r="F18" s="5" t="s">
        <v>10</v>
      </c>
      <c r="G18" s="5" t="s">
        <v>191</v>
      </c>
      <c r="H18" s="5" t="s">
        <v>192</v>
      </c>
    </row>
    <row r="19" spans="1:8">
      <c r="A19" s="5" t="s">
        <v>193</v>
      </c>
      <c r="B19" s="5" t="s">
        <v>194</v>
      </c>
      <c r="C19" s="5" t="s">
        <v>195</v>
      </c>
      <c r="D19" s="11">
        <v>190</v>
      </c>
      <c r="E19" s="7" t="str">
        <f>HYPERLINK("https://www.logobook.ru/prod_show.php?object_uid=11547534","Описание")</f>
        <v>Описание</v>
      </c>
      <c r="F19" s="12" t="s">
        <v>215</v>
      </c>
      <c r="G19" s="5" t="s">
        <v>191</v>
      </c>
      <c r="H19" s="5" t="s">
        <v>10</v>
      </c>
    </row>
    <row r="20" spans="1:8">
      <c r="A20" s="5" t="s">
        <v>100</v>
      </c>
      <c r="B20" s="5" t="s">
        <v>101</v>
      </c>
      <c r="C20" s="5" t="s">
        <v>102</v>
      </c>
      <c r="D20" s="6">
        <v>990</v>
      </c>
      <c r="E20" s="7" t="str">
        <f>HYPERLINK("https://www.logobook.ru/prod_show.php?object_uid=12580876","Описание")</f>
        <v>Описание</v>
      </c>
      <c r="F20" s="5" t="s">
        <v>10</v>
      </c>
      <c r="G20" s="5" t="s">
        <v>99</v>
      </c>
      <c r="H20" s="5" t="s">
        <v>103</v>
      </c>
    </row>
    <row r="21" spans="1:8">
      <c r="A21" s="5" t="s">
        <v>104</v>
      </c>
      <c r="B21" s="5" t="s">
        <v>105</v>
      </c>
      <c r="C21" s="5" t="s">
        <v>106</v>
      </c>
      <c r="D21" s="6">
        <v>1490</v>
      </c>
      <c r="E21" s="7" t="str">
        <f>HYPERLINK("https://www.logobook.ru/prod_show.php?object_uid=12467660","Описание")</f>
        <v>Описание</v>
      </c>
      <c r="F21" s="5" t="s">
        <v>10</v>
      </c>
      <c r="G21" s="5" t="s">
        <v>107</v>
      </c>
      <c r="H21" s="5" t="s">
        <v>108</v>
      </c>
    </row>
    <row r="22" spans="1:8">
      <c r="A22" s="5" t="s">
        <v>61</v>
      </c>
      <c r="B22" s="5" t="s">
        <v>62</v>
      </c>
      <c r="C22" s="5" t="s">
        <v>63</v>
      </c>
      <c r="D22" s="6">
        <v>990</v>
      </c>
      <c r="E22" s="7" t="str">
        <f>HYPERLINK("https://www.logobook.ru/prod_show.php?object_uid=12877676","Описание")</f>
        <v>Описание</v>
      </c>
      <c r="F22" s="5" t="s">
        <v>10</v>
      </c>
      <c r="G22" s="5" t="s">
        <v>41</v>
      </c>
      <c r="H22" s="5" t="s">
        <v>64</v>
      </c>
    </row>
    <row r="23" spans="1:8">
      <c r="A23" s="5"/>
      <c r="B23" s="5" t="s">
        <v>58</v>
      </c>
      <c r="C23" s="5" t="s">
        <v>59</v>
      </c>
      <c r="D23" s="6">
        <v>6490</v>
      </c>
      <c r="E23" s="7" t="str">
        <f>HYPERLINK("https://www.logobook.ru/prod_show.php?object_uid=12880851","Описание")</f>
        <v>Описание</v>
      </c>
      <c r="F23" s="10" t="s">
        <v>212</v>
      </c>
      <c r="G23" s="5" t="s">
        <v>54</v>
      </c>
      <c r="H23" s="5" t="s">
        <v>60</v>
      </c>
    </row>
    <row r="24" spans="1:8">
      <c r="A24" s="5" t="s">
        <v>173</v>
      </c>
      <c r="B24" s="5" t="s">
        <v>58</v>
      </c>
      <c r="C24" s="5" t="s">
        <v>174</v>
      </c>
      <c r="D24" s="6">
        <v>3490</v>
      </c>
      <c r="E24" s="7" t="str">
        <f>HYPERLINK("https://www.logobook.ru/prod_show.php?object_uid=11652519","Описание")</f>
        <v>Описание</v>
      </c>
      <c r="F24" s="5" t="s">
        <v>10</v>
      </c>
      <c r="G24" s="5" t="s">
        <v>166</v>
      </c>
      <c r="H24" s="5" t="s">
        <v>175</v>
      </c>
    </row>
    <row r="25" spans="1:8">
      <c r="A25" s="5" t="s">
        <v>144</v>
      </c>
      <c r="B25" s="5" t="s">
        <v>58</v>
      </c>
      <c r="C25" s="5" t="s">
        <v>145</v>
      </c>
      <c r="D25" s="6">
        <v>3490</v>
      </c>
      <c r="E25" s="7" t="str">
        <f>HYPERLINK("https://www.logobook.ru/prod_show.php?object_uid=12014538","Описание")</f>
        <v>Описание</v>
      </c>
      <c r="F25" s="5" t="s">
        <v>10</v>
      </c>
      <c r="G25" s="5" t="s">
        <v>146</v>
      </c>
      <c r="H25" s="5" t="s">
        <v>147</v>
      </c>
    </row>
    <row r="26" spans="1:8">
      <c r="A26" s="5" t="s">
        <v>176</v>
      </c>
      <c r="B26" s="5" t="s">
        <v>177</v>
      </c>
      <c r="C26" s="5" t="s">
        <v>178</v>
      </c>
      <c r="D26" s="11">
        <v>690</v>
      </c>
      <c r="E26" s="7" t="str">
        <f>HYPERLINK("https://www.logobook.ru/prod_show.php?object_uid=11617785","Описание")</f>
        <v>Описание</v>
      </c>
      <c r="F26" s="12" t="s">
        <v>215</v>
      </c>
      <c r="G26" s="5" t="s">
        <v>166</v>
      </c>
      <c r="H26" s="5" t="s">
        <v>179</v>
      </c>
    </row>
    <row r="27" spans="1:8">
      <c r="A27" s="5" t="s">
        <v>170</v>
      </c>
      <c r="B27" s="5" t="s">
        <v>171</v>
      </c>
      <c r="C27" s="5" t="s">
        <v>172</v>
      </c>
      <c r="D27" s="6">
        <v>1290</v>
      </c>
      <c r="E27" s="7" t="str">
        <f>HYPERLINK("https://www.logobook.ru/prod_show.php?object_uid=11823539","Описание")</f>
        <v>Описание</v>
      </c>
      <c r="F27" s="5" t="s">
        <v>10</v>
      </c>
      <c r="G27" s="5" t="s">
        <v>166</v>
      </c>
      <c r="H27" s="5" t="s">
        <v>10</v>
      </c>
    </row>
    <row r="28" spans="1:8">
      <c r="A28" s="5" t="s">
        <v>163</v>
      </c>
      <c r="B28" s="5" t="s">
        <v>164</v>
      </c>
      <c r="C28" s="5" t="s">
        <v>165</v>
      </c>
      <c r="D28" s="11">
        <v>190</v>
      </c>
      <c r="E28" s="7" t="str">
        <f>HYPERLINK("https://www.logobook.ru/prod_show.php?object_uid=11909472","Описание")</f>
        <v>Описание</v>
      </c>
      <c r="F28" s="5" t="s">
        <v>10</v>
      </c>
      <c r="G28" s="5" t="s">
        <v>166</v>
      </c>
      <c r="H28" s="5" t="s">
        <v>167</v>
      </c>
    </row>
    <row r="29" spans="1:8">
      <c r="A29" s="5" t="s">
        <v>155</v>
      </c>
      <c r="B29" s="5" t="s">
        <v>156</v>
      </c>
      <c r="C29" s="5" t="s">
        <v>157</v>
      </c>
      <c r="D29" s="11">
        <v>690</v>
      </c>
      <c r="E29" s="7" t="str">
        <f>HYPERLINK("https://www.logobook.ru/prod_show.php?object_uid=11980255","Описание")</f>
        <v>Описание</v>
      </c>
      <c r="F29" s="12" t="s">
        <v>215</v>
      </c>
      <c r="G29" s="5" t="s">
        <v>146</v>
      </c>
      <c r="H29" s="5" t="s">
        <v>158</v>
      </c>
    </row>
    <row r="30" spans="1:8">
      <c r="A30" s="5"/>
      <c r="B30" s="5"/>
      <c r="C30" s="5"/>
      <c r="D30" s="6"/>
      <c r="E30" s="7"/>
      <c r="F30" s="5"/>
      <c r="G30" s="5"/>
      <c r="H30" s="5"/>
    </row>
    <row r="31" spans="1:8">
      <c r="A31" s="9" t="s">
        <v>210</v>
      </c>
      <c r="B31" s="5"/>
      <c r="C31" s="5"/>
      <c r="D31" s="6"/>
      <c r="E31" s="7"/>
      <c r="F31" s="5"/>
      <c r="G31" s="5"/>
      <c r="H31" s="5"/>
    </row>
    <row r="32" spans="1:8">
      <c r="A32" s="5"/>
      <c r="B32" s="5" t="s">
        <v>24</v>
      </c>
      <c r="C32" s="5" t="s">
        <v>25</v>
      </c>
      <c r="D32" s="6">
        <v>7990</v>
      </c>
      <c r="E32" s="7" t="str">
        <f>HYPERLINK("https://www.logobook.ru/prod_show.php?object_uid=13348242","Описание")</f>
        <v>Описание</v>
      </c>
      <c r="F32" s="10" t="s">
        <v>212</v>
      </c>
      <c r="G32" s="5" t="s">
        <v>26</v>
      </c>
      <c r="H32" s="5" t="s">
        <v>10</v>
      </c>
    </row>
    <row r="33" spans="1:8">
      <c r="A33" s="5" t="s">
        <v>31</v>
      </c>
      <c r="B33" s="5" t="s">
        <v>32</v>
      </c>
      <c r="C33" s="5" t="s">
        <v>33</v>
      </c>
      <c r="D33" s="6">
        <v>1490</v>
      </c>
      <c r="E33" s="7" t="str">
        <f>HYPERLINK("https://www.logobook.ru/prod_show.php?object_uid=13347891","Описание")</f>
        <v>Описание</v>
      </c>
      <c r="F33" s="5" t="s">
        <v>10</v>
      </c>
      <c r="G33" s="5" t="s">
        <v>26</v>
      </c>
      <c r="H33" s="5" t="s">
        <v>30</v>
      </c>
    </row>
    <row r="34" spans="1:8">
      <c r="A34" s="5" t="s">
        <v>34</v>
      </c>
      <c r="B34" s="5" t="s">
        <v>35</v>
      </c>
      <c r="C34" s="5" t="s">
        <v>36</v>
      </c>
      <c r="D34" s="6">
        <v>1490</v>
      </c>
      <c r="E34" s="7" t="str">
        <f>HYPERLINK("https://www.logobook.ru/prod_show.php?object_uid=13347890","Описание")</f>
        <v>Описание</v>
      </c>
      <c r="F34" s="5" t="s">
        <v>10</v>
      </c>
      <c r="G34" s="5" t="s">
        <v>26</v>
      </c>
      <c r="H34" s="5" t="s">
        <v>37</v>
      </c>
    </row>
    <row r="35" spans="1:8">
      <c r="A35" s="5" t="s">
        <v>65</v>
      </c>
      <c r="B35" s="5" t="s">
        <v>66</v>
      </c>
      <c r="C35" s="5" t="s">
        <v>67</v>
      </c>
      <c r="D35" s="6">
        <v>1490</v>
      </c>
      <c r="E35" s="7" t="str">
        <f>HYPERLINK("https://www.logobook.ru/prod_show.php?object_uid=12877675","Описание")</f>
        <v>Описание</v>
      </c>
      <c r="F35" s="5" t="s">
        <v>10</v>
      </c>
      <c r="G35" s="5" t="s">
        <v>54</v>
      </c>
      <c r="H35" s="5" t="s">
        <v>68</v>
      </c>
    </row>
    <row r="36" spans="1:8">
      <c r="A36" s="5" t="s">
        <v>96</v>
      </c>
      <c r="B36" s="5" t="s">
        <v>97</v>
      </c>
      <c r="C36" s="5" t="s">
        <v>98</v>
      </c>
      <c r="D36" s="6">
        <v>1490</v>
      </c>
      <c r="E36" s="7" t="str">
        <f>HYPERLINK("https://www.logobook.ru/prod_show.php?object_uid=12611760","Описание")</f>
        <v>Описание</v>
      </c>
      <c r="F36" s="5" t="s">
        <v>10</v>
      </c>
      <c r="G36" s="5" t="s">
        <v>99</v>
      </c>
      <c r="H36" s="5" t="s">
        <v>64</v>
      </c>
    </row>
    <row r="37" spans="1:8">
      <c r="A37" s="5" t="s">
        <v>112</v>
      </c>
      <c r="B37" s="5" t="s">
        <v>113</v>
      </c>
      <c r="C37" s="5" t="s">
        <v>114</v>
      </c>
      <c r="D37" s="6">
        <v>1490</v>
      </c>
      <c r="E37" s="7" t="str">
        <f>HYPERLINK("https://www.logobook.ru/prod_show.php?object_uid=12431139","Описание")</f>
        <v>Описание</v>
      </c>
      <c r="F37" s="5" t="s">
        <v>10</v>
      </c>
      <c r="G37" s="5" t="s">
        <v>107</v>
      </c>
      <c r="H37" s="5" t="s">
        <v>115</v>
      </c>
    </row>
    <row r="38" spans="1:8">
      <c r="A38" s="5" t="s">
        <v>119</v>
      </c>
      <c r="B38" s="5" t="s">
        <v>120</v>
      </c>
      <c r="C38" s="5" t="s">
        <v>121</v>
      </c>
      <c r="D38" s="6">
        <v>1490</v>
      </c>
      <c r="E38" s="7" t="str">
        <f>HYPERLINK("https://www.logobook.ru/prod_show.php?object_uid=12331040","Описание")</f>
        <v>Описание</v>
      </c>
      <c r="F38" s="5" t="s">
        <v>10</v>
      </c>
      <c r="G38" s="5" t="s">
        <v>107</v>
      </c>
      <c r="H38" s="5" t="s">
        <v>122</v>
      </c>
    </row>
    <row r="39" spans="1:8">
      <c r="A39" s="5"/>
      <c r="B39" s="5"/>
      <c r="C39" s="5"/>
      <c r="D39" s="6"/>
      <c r="E39" s="7"/>
      <c r="F39" s="5"/>
      <c r="G39" s="5"/>
      <c r="H39" s="5"/>
    </row>
    <row r="40" spans="1:8">
      <c r="A40" s="5" t="s">
        <v>200</v>
      </c>
      <c r="B40" s="5" t="s">
        <v>201</v>
      </c>
      <c r="C40" s="5" t="s">
        <v>202</v>
      </c>
      <c r="D40" s="6">
        <v>5990</v>
      </c>
      <c r="E40" s="7" t="str">
        <f>HYPERLINK("https://www.logobook.ru/prod_show.php?object_uid=11516280","Описание")</f>
        <v>Описание</v>
      </c>
      <c r="F40" s="5" t="s">
        <v>10</v>
      </c>
      <c r="G40" s="5" t="s">
        <v>191</v>
      </c>
      <c r="H40" s="5" t="s">
        <v>203</v>
      </c>
    </row>
    <row r="41" spans="1:8">
      <c r="A41" s="5" t="s">
        <v>140</v>
      </c>
      <c r="B41" s="5" t="s">
        <v>141</v>
      </c>
      <c r="C41" s="5" t="s">
        <v>142</v>
      </c>
      <c r="D41" s="6">
        <v>2490</v>
      </c>
      <c r="E41" s="7" t="str">
        <f>HYPERLINK("https://www.logobook.ru/prod_show.php?object_uid=12020678","Описание")</f>
        <v>Описание</v>
      </c>
      <c r="F41" s="5" t="s">
        <v>10</v>
      </c>
      <c r="G41" s="5" t="s">
        <v>130</v>
      </c>
      <c r="H41" s="5" t="s">
        <v>143</v>
      </c>
    </row>
    <row r="42" spans="1:8">
      <c r="A42" s="5" t="s">
        <v>148</v>
      </c>
      <c r="B42" s="5" t="s">
        <v>149</v>
      </c>
      <c r="C42" s="5" t="s">
        <v>150</v>
      </c>
      <c r="D42" s="6">
        <v>1490</v>
      </c>
      <c r="E42" s="7" t="str">
        <f>HYPERLINK("https://www.logobook.ru/prod_show.php?object_uid=12014537","Описание")</f>
        <v>Описание</v>
      </c>
      <c r="F42" s="5" t="s">
        <v>10</v>
      </c>
      <c r="G42" s="5" t="s">
        <v>146</v>
      </c>
      <c r="H42" s="5" t="s">
        <v>151</v>
      </c>
    </row>
    <row r="43" spans="1:8">
      <c r="A43" s="5" t="s">
        <v>159</v>
      </c>
      <c r="B43" s="5" t="s">
        <v>160</v>
      </c>
      <c r="C43" s="5" t="s">
        <v>161</v>
      </c>
      <c r="D43" s="6">
        <v>2990</v>
      </c>
      <c r="E43" s="7" t="str">
        <f>HYPERLINK("https://www.logobook.ru/prod_show.php?object_uid=11960514","Описание")</f>
        <v>Описание</v>
      </c>
      <c r="F43" s="5" t="s">
        <v>10</v>
      </c>
      <c r="G43" s="5" t="s">
        <v>146</v>
      </c>
      <c r="H43" s="5" t="s">
        <v>162</v>
      </c>
    </row>
    <row r="44" spans="1:8">
      <c r="A44" s="5"/>
      <c r="B44" s="5"/>
      <c r="C44" s="5"/>
      <c r="D44" s="6"/>
      <c r="E44" s="7"/>
      <c r="F44" s="5"/>
      <c r="G44" s="5"/>
      <c r="H44" s="5"/>
    </row>
    <row r="45" spans="1:8">
      <c r="A45" s="5"/>
      <c r="B45" s="5"/>
      <c r="C45" s="5"/>
      <c r="D45" s="6"/>
      <c r="E45" s="7"/>
      <c r="F45" s="5"/>
      <c r="G45" s="5"/>
      <c r="H45" s="5"/>
    </row>
    <row r="46" spans="1:8">
      <c r="A46" s="9" t="s">
        <v>213</v>
      </c>
      <c r="B46" s="5"/>
      <c r="C46" s="5"/>
      <c r="D46" s="6"/>
      <c r="E46" s="7"/>
      <c r="F46" s="5"/>
      <c r="G46" s="5"/>
      <c r="H46" s="5"/>
    </row>
    <row r="47" spans="1:8">
      <c r="A47" s="5" t="s">
        <v>27</v>
      </c>
      <c r="B47" s="5" t="s">
        <v>28</v>
      </c>
      <c r="C47" s="5" t="s">
        <v>29</v>
      </c>
      <c r="D47" s="6">
        <v>990</v>
      </c>
      <c r="E47" s="7" t="str">
        <f>HYPERLINK("https://www.logobook.ru/prod_show.php?object_uid=13347893","Описание")</f>
        <v>Описание</v>
      </c>
      <c r="F47" s="5" t="s">
        <v>10</v>
      </c>
      <c r="G47" s="5" t="s">
        <v>26</v>
      </c>
      <c r="H47" s="5" t="s">
        <v>30</v>
      </c>
    </row>
    <row r="48" spans="1:8">
      <c r="A48" s="5" t="s">
        <v>38</v>
      </c>
      <c r="B48" s="5" t="s">
        <v>39</v>
      </c>
      <c r="C48" s="5" t="s">
        <v>40</v>
      </c>
      <c r="D48" s="6">
        <v>990</v>
      </c>
      <c r="E48" s="7" t="str">
        <f>HYPERLINK("https://www.logobook.ru/prod_show.php?object_uid=13089897","Описание")</f>
        <v>Описание</v>
      </c>
      <c r="F48" s="5" t="s">
        <v>10</v>
      </c>
      <c r="G48" s="5" t="s">
        <v>41</v>
      </c>
      <c r="H48" s="5" t="s">
        <v>42</v>
      </c>
    </row>
    <row r="49" spans="1:8">
      <c r="A49" s="5" t="s">
        <v>132</v>
      </c>
      <c r="B49" s="5" t="s">
        <v>10</v>
      </c>
      <c r="C49" s="5" t="s">
        <v>133</v>
      </c>
      <c r="D49" s="11">
        <v>490</v>
      </c>
      <c r="E49" s="7" t="str">
        <f>HYPERLINK("https://www.logobook.ru/prod_show.php?object_uid=12191557","Описание")</f>
        <v>Описание</v>
      </c>
      <c r="F49" s="12" t="s">
        <v>215</v>
      </c>
      <c r="G49" s="5" t="s">
        <v>130</v>
      </c>
      <c r="H49" s="5" t="s">
        <v>126</v>
      </c>
    </row>
    <row r="50" spans="1:8">
      <c r="A50" s="5"/>
      <c r="B50" s="5"/>
      <c r="C50" s="5"/>
      <c r="D50" s="6"/>
      <c r="E50" s="7"/>
      <c r="F50" s="5"/>
      <c r="G50" s="5"/>
      <c r="H50" s="5"/>
    </row>
    <row r="51" spans="1:8">
      <c r="A51" s="5"/>
      <c r="B51" s="5" t="s">
        <v>52</v>
      </c>
      <c r="C51" s="5" t="s">
        <v>53</v>
      </c>
      <c r="D51" s="11">
        <v>8990</v>
      </c>
      <c r="E51" s="7" t="str">
        <f>HYPERLINK("https://www.logobook.ru/prod_show.php?object_uid=12880853","Описание")</f>
        <v>Описание</v>
      </c>
      <c r="F51" s="10" t="s">
        <v>212</v>
      </c>
      <c r="G51" s="5" t="s">
        <v>54</v>
      </c>
      <c r="H51" s="5" t="s">
        <v>10</v>
      </c>
    </row>
    <row r="52" spans="1:8">
      <c r="A52" s="5" t="s">
        <v>76</v>
      </c>
      <c r="B52" s="5" t="s">
        <v>77</v>
      </c>
      <c r="C52" s="5" t="s">
        <v>78</v>
      </c>
      <c r="D52" s="11">
        <v>1490</v>
      </c>
      <c r="E52" s="7" t="str">
        <f>HYPERLINK("https://www.logobook.ru/prod_show.php?object_uid=12746897","Описание")</f>
        <v>Описание</v>
      </c>
      <c r="F52" s="12" t="s">
        <v>215</v>
      </c>
      <c r="G52" s="5" t="s">
        <v>54</v>
      </c>
      <c r="H52" s="5" t="s">
        <v>10</v>
      </c>
    </row>
    <row r="53" spans="1:8">
      <c r="A53" s="5" t="s">
        <v>79</v>
      </c>
      <c r="B53" s="5" t="s">
        <v>80</v>
      </c>
      <c r="C53" s="5" t="s">
        <v>81</v>
      </c>
      <c r="D53" s="11">
        <v>1490</v>
      </c>
      <c r="E53" s="7" t="str">
        <f>HYPERLINK("https://www.logobook.ru/prod_show.php?object_uid=12746896","Описание")</f>
        <v>Описание</v>
      </c>
      <c r="F53" s="12" t="s">
        <v>215</v>
      </c>
      <c r="G53" s="5" t="s">
        <v>54</v>
      </c>
      <c r="H53" s="5" t="s">
        <v>12</v>
      </c>
    </row>
    <row r="54" spans="1:8">
      <c r="A54" s="5" t="s">
        <v>82</v>
      </c>
      <c r="B54" s="5" t="s">
        <v>83</v>
      </c>
      <c r="C54" s="5" t="s">
        <v>84</v>
      </c>
      <c r="D54" s="11">
        <v>2490</v>
      </c>
      <c r="E54" s="7" t="str">
        <f>HYPERLINK("https://www.logobook.ru/prod_show.php?object_uid=12746895","Описание")</f>
        <v>Описание</v>
      </c>
      <c r="F54" s="12" t="s">
        <v>215</v>
      </c>
      <c r="G54" s="5" t="s">
        <v>54</v>
      </c>
      <c r="H54" s="5" t="s">
        <v>10</v>
      </c>
    </row>
    <row r="55" spans="1:8">
      <c r="A55" s="5" t="s">
        <v>85</v>
      </c>
      <c r="B55" s="5" t="s">
        <v>86</v>
      </c>
      <c r="C55" s="5" t="s">
        <v>87</v>
      </c>
      <c r="D55" s="11">
        <v>1990</v>
      </c>
      <c r="E55" s="7" t="str">
        <f>HYPERLINK("https://www.logobook.ru/prod_show.php?object_uid=12746894","Описание")</f>
        <v>Описание</v>
      </c>
      <c r="F55" s="12" t="s">
        <v>215</v>
      </c>
      <c r="G55" s="5" t="s">
        <v>54</v>
      </c>
      <c r="H55" s="5" t="s">
        <v>88</v>
      </c>
    </row>
    <row r="56" spans="1:8">
      <c r="A56" s="5" t="s">
        <v>109</v>
      </c>
      <c r="B56" s="5" t="s">
        <v>110</v>
      </c>
      <c r="C56" s="5" t="s">
        <v>111</v>
      </c>
      <c r="D56" s="11">
        <v>990</v>
      </c>
      <c r="E56" s="7" t="str">
        <f>HYPERLINK("https://www.logobook.ru/prod_show.php?object_uid=12455904","Описание")</f>
        <v>Описание</v>
      </c>
      <c r="F56" s="12" t="s">
        <v>215</v>
      </c>
      <c r="G56" s="5" t="s">
        <v>99</v>
      </c>
      <c r="H56" s="5" t="s">
        <v>88</v>
      </c>
    </row>
    <row r="57" spans="1:8">
      <c r="A57" s="5" t="s">
        <v>123</v>
      </c>
      <c r="B57" s="5" t="s">
        <v>124</v>
      </c>
      <c r="C57" s="5" t="s">
        <v>125</v>
      </c>
      <c r="D57" s="11">
        <v>990</v>
      </c>
      <c r="E57" s="7" t="str">
        <f>HYPERLINK("https://www.logobook.ru/prod_show.php?object_uid=12331039","Описание")</f>
        <v>Описание</v>
      </c>
      <c r="F57" s="12" t="s">
        <v>215</v>
      </c>
      <c r="G57" s="5" t="s">
        <v>107</v>
      </c>
      <c r="H57" s="5" t="s">
        <v>126</v>
      </c>
    </row>
    <row r="58" spans="1:8">
      <c r="A58" s="5"/>
      <c r="B58" s="5"/>
      <c r="C58" s="5"/>
      <c r="D58" s="6"/>
      <c r="E58" s="7"/>
      <c r="F58" s="5"/>
      <c r="G58" s="5"/>
      <c r="H58" s="5"/>
    </row>
    <row r="59" spans="1:8">
      <c r="A59" s="5"/>
      <c r="B59" s="5"/>
      <c r="C59" s="5"/>
      <c r="D59" s="6"/>
      <c r="E59" s="7"/>
      <c r="F59" s="5"/>
      <c r="G59" s="5"/>
      <c r="H59" s="5"/>
    </row>
    <row r="60" spans="1:8">
      <c r="A60" s="9" t="s">
        <v>89</v>
      </c>
      <c r="B60" s="5"/>
      <c r="C60" s="5"/>
      <c r="D60" s="6"/>
      <c r="E60" s="7"/>
      <c r="F60" s="5"/>
      <c r="G60" s="5"/>
      <c r="H60" s="5"/>
    </row>
    <row r="61" spans="1:8">
      <c r="A61" s="5" t="s">
        <v>184</v>
      </c>
      <c r="B61" s="5" t="s">
        <v>185</v>
      </c>
      <c r="C61" s="5" t="s">
        <v>186</v>
      </c>
      <c r="D61" s="6">
        <v>1990</v>
      </c>
      <c r="E61" s="7" t="str">
        <f>HYPERLINK("https://www.logobook.ru/prod_show.php?object_uid=11578386","Описание")</f>
        <v>Описание</v>
      </c>
      <c r="F61" s="5" t="s">
        <v>10</v>
      </c>
      <c r="G61" s="5" t="s">
        <v>166</v>
      </c>
      <c r="H61" s="5" t="s">
        <v>187</v>
      </c>
    </row>
    <row r="62" spans="1:8">
      <c r="A62" s="5"/>
      <c r="B62" s="5" t="s">
        <v>43</v>
      </c>
      <c r="C62" s="5" t="s">
        <v>44</v>
      </c>
      <c r="D62" s="6">
        <v>7990</v>
      </c>
      <c r="E62" s="7" t="str">
        <f>HYPERLINK("https://www.logobook.ru/prod_show.php?object_uid=13030889","Описание")</f>
        <v>Описание</v>
      </c>
      <c r="F62" s="10" t="s">
        <v>212</v>
      </c>
      <c r="G62" s="5" t="s">
        <v>41</v>
      </c>
      <c r="H62" s="5" t="s">
        <v>45</v>
      </c>
    </row>
    <row r="63" spans="1:8">
      <c r="A63" s="5" t="s">
        <v>93</v>
      </c>
      <c r="B63" s="5" t="s">
        <v>43</v>
      </c>
      <c r="C63" s="5" t="s">
        <v>94</v>
      </c>
      <c r="D63" s="6">
        <v>2990</v>
      </c>
      <c r="E63" s="7" t="str">
        <f>HYPERLINK("https://www.logobook.ru/prod_show.php?object_uid=12654666","Описание")</f>
        <v>Описание</v>
      </c>
      <c r="F63" s="5" t="s">
        <v>10</v>
      </c>
      <c r="G63" s="5" t="s">
        <v>54</v>
      </c>
      <c r="H63" s="5" t="s">
        <v>95</v>
      </c>
    </row>
    <row r="64" spans="1:8">
      <c r="A64" s="5" t="s">
        <v>49</v>
      </c>
      <c r="B64" s="5" t="s">
        <v>43</v>
      </c>
      <c r="C64" s="5" t="s">
        <v>50</v>
      </c>
      <c r="D64" s="6">
        <v>2990</v>
      </c>
      <c r="E64" s="7" t="str">
        <f>HYPERLINK("https://www.logobook.ru/prod_show.php?object_uid=13025693","Описание")</f>
        <v>Описание</v>
      </c>
      <c r="F64" s="5" t="s">
        <v>10</v>
      </c>
      <c r="G64" s="5" t="s">
        <v>41</v>
      </c>
      <c r="H64" s="5" t="s">
        <v>51</v>
      </c>
    </row>
    <row r="65" spans="1:8">
      <c r="A65" s="5" t="s">
        <v>46</v>
      </c>
      <c r="B65" s="5" t="s">
        <v>43</v>
      </c>
      <c r="C65" s="5" t="s">
        <v>47</v>
      </c>
      <c r="D65" s="6">
        <v>2990</v>
      </c>
      <c r="E65" s="7" t="str">
        <f>HYPERLINK("https://www.logobook.ru/prod_show.php?object_uid=13025694","Описание")</f>
        <v>Описание</v>
      </c>
      <c r="F65" s="5" t="s">
        <v>10</v>
      </c>
      <c r="G65" s="5" t="s">
        <v>41</v>
      </c>
      <c r="H65" s="5" t="s">
        <v>48</v>
      </c>
    </row>
    <row r="66" spans="1:8">
      <c r="A66" s="5"/>
      <c r="B66" s="5"/>
      <c r="C66" s="5"/>
      <c r="D66" s="6"/>
      <c r="E66" s="7"/>
      <c r="F66" s="5"/>
      <c r="G66" s="5"/>
      <c r="H66" s="5"/>
    </row>
    <row r="67" spans="1:8">
      <c r="A67" s="5"/>
      <c r="B67" s="5"/>
      <c r="C67" s="5"/>
      <c r="D67" s="6"/>
      <c r="E67" s="7"/>
      <c r="F67" s="5"/>
      <c r="G67" s="5"/>
      <c r="H67" s="5"/>
    </row>
    <row r="68" spans="1:8">
      <c r="A68" s="9" t="s">
        <v>214</v>
      </c>
      <c r="B68" s="5"/>
      <c r="C68" s="5"/>
      <c r="D68" s="6"/>
      <c r="E68" s="7"/>
      <c r="F68" s="5"/>
      <c r="G68" s="5"/>
      <c r="H68" s="5"/>
    </row>
    <row r="69" spans="1:8">
      <c r="A69" s="5"/>
      <c r="B69" s="5" t="s">
        <v>55</v>
      </c>
      <c r="C69" s="5" t="s">
        <v>56</v>
      </c>
      <c r="D69" s="11">
        <v>6990</v>
      </c>
      <c r="E69" s="7" t="str">
        <f>HYPERLINK("https://www.logobook.ru/prod_show.php?object_uid=12880852","Описание")</f>
        <v>Описание</v>
      </c>
      <c r="F69" s="10" t="s">
        <v>212</v>
      </c>
      <c r="G69" s="5" t="s">
        <v>54</v>
      </c>
      <c r="H69" s="5" t="s">
        <v>57</v>
      </c>
    </row>
    <row r="70" spans="1:8">
      <c r="A70" s="5" t="s">
        <v>168</v>
      </c>
      <c r="B70" s="5" t="s">
        <v>55</v>
      </c>
      <c r="C70" s="5" t="s">
        <v>169</v>
      </c>
      <c r="D70" s="11">
        <v>1990</v>
      </c>
      <c r="E70" s="7" t="str">
        <f>HYPERLINK("https://www.logobook.ru/prod_show.php?object_uid=11892804","Описание")</f>
        <v>Описание</v>
      </c>
      <c r="F70" s="12" t="s">
        <v>215</v>
      </c>
      <c r="G70" s="5" t="s">
        <v>146</v>
      </c>
      <c r="H70" s="5" t="s">
        <v>95</v>
      </c>
    </row>
    <row r="71" spans="1:8">
      <c r="A71" s="5" t="s">
        <v>137</v>
      </c>
      <c r="B71" s="5" t="s">
        <v>73</v>
      </c>
      <c r="C71" s="5" t="s">
        <v>138</v>
      </c>
      <c r="D71" s="11">
        <v>1990</v>
      </c>
      <c r="E71" s="7" t="str">
        <f>HYPERLINK("https://www.logobook.ru/prod_show.php?object_uid=12102676","Описание")</f>
        <v>Описание</v>
      </c>
      <c r="F71" s="12" t="s">
        <v>215</v>
      </c>
      <c r="G71" s="5" t="s">
        <v>130</v>
      </c>
      <c r="H71" s="5" t="s">
        <v>139</v>
      </c>
    </row>
    <row r="72" spans="1:8">
      <c r="A72" s="5" t="s">
        <v>116</v>
      </c>
      <c r="B72" s="5" t="s">
        <v>73</v>
      </c>
      <c r="C72" s="5" t="s">
        <v>117</v>
      </c>
      <c r="D72" s="11">
        <v>1990</v>
      </c>
      <c r="E72" s="7" t="str">
        <f>HYPERLINK("https://www.logobook.ru/prod_show.php?object_uid=12334204","Описание")</f>
        <v>Описание</v>
      </c>
      <c r="F72" s="12" t="s">
        <v>215</v>
      </c>
      <c r="G72" s="5" t="s">
        <v>107</v>
      </c>
      <c r="H72" s="5" t="s">
        <v>118</v>
      </c>
    </row>
    <row r="73" spans="1:8">
      <c r="A73" s="5" t="s">
        <v>72</v>
      </c>
      <c r="B73" s="5" t="s">
        <v>73</v>
      </c>
      <c r="C73" s="5" t="s">
        <v>74</v>
      </c>
      <c r="D73" s="11">
        <v>1990</v>
      </c>
      <c r="E73" s="7" t="str">
        <f>HYPERLINK("https://www.logobook.ru/prod_show.php?object_uid=12746898","Описание")</f>
        <v>Описание</v>
      </c>
      <c r="F73" s="12" t="s">
        <v>215</v>
      </c>
      <c r="G73" s="5" t="s">
        <v>54</v>
      </c>
      <c r="H73" s="5" t="s">
        <v>75</v>
      </c>
    </row>
    <row r="74" spans="1:8">
      <c r="A74" s="5"/>
      <c r="B74" s="5"/>
      <c r="C74" s="5"/>
      <c r="D74" s="6"/>
      <c r="E74" s="7"/>
      <c r="F74" s="5"/>
      <c r="G74" s="5"/>
      <c r="H74" s="5"/>
    </row>
    <row r="75" spans="1:8">
      <c r="A75" s="5" t="s">
        <v>69</v>
      </c>
      <c r="B75" s="5" t="s">
        <v>10</v>
      </c>
      <c r="C75" s="5" t="s">
        <v>70</v>
      </c>
      <c r="D75" s="11">
        <v>1990</v>
      </c>
      <c r="E75" s="7" t="str">
        <f>HYPERLINK("https://www.logobook.ru/prod_show.php?object_uid=12841643","Описание")</f>
        <v>Описание</v>
      </c>
      <c r="F75" s="12" t="s">
        <v>215</v>
      </c>
      <c r="G75" s="5" t="s">
        <v>54</v>
      </c>
      <c r="H75" s="5" t="s">
        <v>71</v>
      </c>
    </row>
    <row r="76" spans="1:8">
      <c r="A76" s="5" t="s">
        <v>90</v>
      </c>
      <c r="B76" s="5" t="s">
        <v>91</v>
      </c>
      <c r="C76" s="5" t="s">
        <v>92</v>
      </c>
      <c r="D76" s="6">
        <v>590</v>
      </c>
      <c r="E76" s="7" t="str">
        <f>HYPERLINK("https://www.logobook.ru/prod_show.php?object_uid=12674491","Описание")</f>
        <v>Описание</v>
      </c>
      <c r="F76" s="5" t="s">
        <v>10</v>
      </c>
      <c r="G76" s="5" t="s">
        <v>54</v>
      </c>
      <c r="H76" s="5" t="s">
        <v>10</v>
      </c>
    </row>
    <row r="77" spans="1:8">
      <c r="A77" s="5" t="s">
        <v>127</v>
      </c>
      <c r="B77" s="5" t="s">
        <v>128</v>
      </c>
      <c r="C77" s="5" t="s">
        <v>129</v>
      </c>
      <c r="D77" s="11">
        <v>990</v>
      </c>
      <c r="E77" s="7" t="str">
        <f>HYPERLINK("https://www.logobook.ru/prod_show.php?object_uid=12206696","Описание")</f>
        <v>Описание</v>
      </c>
      <c r="F77" s="12" t="s">
        <v>215</v>
      </c>
      <c r="G77" s="5" t="s">
        <v>130</v>
      </c>
      <c r="H77" s="5" t="s">
        <v>131</v>
      </c>
    </row>
    <row r="78" spans="1:8">
      <c r="A78" s="5" t="s">
        <v>180</v>
      </c>
      <c r="B78" s="5" t="s">
        <v>181</v>
      </c>
      <c r="C78" s="5" t="s">
        <v>182</v>
      </c>
      <c r="D78" s="6">
        <v>590</v>
      </c>
      <c r="E78" s="7" t="str">
        <f>HYPERLINK("https://www.logobook.ru/prod_show.php?object_uid=11613596","Описание")</f>
        <v>Описание</v>
      </c>
      <c r="F78" s="5" t="s">
        <v>10</v>
      </c>
      <c r="G78" s="5" t="s">
        <v>166</v>
      </c>
      <c r="H78" s="5" t="s">
        <v>183</v>
      </c>
    </row>
    <row r="79" spans="1:8">
      <c r="A79" s="5"/>
      <c r="B79" s="5"/>
      <c r="C79" s="5"/>
      <c r="D79" s="6"/>
      <c r="E79" s="7"/>
      <c r="F79" s="5"/>
      <c r="G79" s="5"/>
      <c r="H79" s="5"/>
    </row>
    <row r="80" spans="1:8">
      <c r="A80" s="5"/>
      <c r="B80" s="5"/>
      <c r="C80" s="5"/>
      <c r="D80" s="6"/>
      <c r="E80" s="7"/>
      <c r="F80" s="5"/>
      <c r="G80" s="5"/>
      <c r="H80" s="5"/>
    </row>
    <row r="81" spans="1:8">
      <c r="A81" s="5"/>
      <c r="B81" s="5"/>
      <c r="C81" s="5"/>
      <c r="D81" s="6"/>
      <c r="E81" s="7"/>
      <c r="F81" s="5"/>
      <c r="G81" s="5"/>
      <c r="H81" s="5"/>
    </row>
    <row r="82" spans="1:8">
      <c r="A82" s="5"/>
      <c r="B82" s="5"/>
      <c r="C82" s="5"/>
      <c r="D82" s="6"/>
      <c r="E82" s="7"/>
      <c r="F82" s="5"/>
      <c r="G82" s="5"/>
      <c r="H82" s="5"/>
    </row>
    <row r="83" spans="1:8">
      <c r="A83" s="5"/>
      <c r="B83" s="5"/>
      <c r="C83" s="5"/>
      <c r="D83" s="6"/>
      <c r="E83" s="7"/>
      <c r="F83" s="5"/>
      <c r="G83" s="5"/>
      <c r="H83" s="5"/>
    </row>
    <row r="84" spans="1:8">
      <c r="A84" s="5"/>
      <c r="B84" s="5"/>
      <c r="C84" s="5"/>
      <c r="D84" s="6"/>
      <c r="E84" s="7"/>
      <c r="F84" s="5"/>
      <c r="G84" s="5"/>
      <c r="H84" s="5"/>
    </row>
    <row r="85" spans="1:8">
      <c r="A85" s="5"/>
      <c r="B85" s="5"/>
      <c r="C85" s="5"/>
      <c r="D85" s="6"/>
      <c r="E85" s="7"/>
      <c r="F85" s="5"/>
      <c r="G85" s="5"/>
      <c r="H85" s="5"/>
    </row>
    <row r="86" spans="1:8">
      <c r="A86" s="5"/>
      <c r="B86" s="5"/>
      <c r="C86" s="5"/>
      <c r="D86" s="6"/>
      <c r="E86" s="7"/>
      <c r="F86" s="5"/>
      <c r="G86" s="5"/>
      <c r="H86" s="5"/>
    </row>
    <row r="87" spans="1:8">
      <c r="A87" s="5"/>
      <c r="B87" s="5"/>
      <c r="C87" s="5"/>
      <c r="D87" s="6"/>
      <c r="E87" s="7"/>
      <c r="F87" s="5"/>
      <c r="G87" s="5"/>
      <c r="H87" s="5"/>
    </row>
    <row r="88" spans="1:8">
      <c r="A88" s="5"/>
      <c r="B88" s="5"/>
      <c r="C88" s="5"/>
      <c r="D88" s="6"/>
      <c r="E88" s="7"/>
      <c r="F88" s="5"/>
      <c r="G88" s="5"/>
      <c r="H88" s="5"/>
    </row>
    <row r="89" spans="1:8">
      <c r="A89" s="5"/>
      <c r="B89" s="5"/>
      <c r="C89" s="5"/>
      <c r="D89" s="6"/>
      <c r="E89" s="7"/>
      <c r="F89" s="5"/>
      <c r="G89" s="5"/>
      <c r="H89" s="5"/>
    </row>
    <row r="90" spans="1:8">
      <c r="A90" s="5"/>
      <c r="B90" s="5"/>
      <c r="C90" s="5"/>
      <c r="D90" s="6"/>
      <c r="E90" s="7"/>
      <c r="F90" s="5"/>
      <c r="G90" s="5"/>
      <c r="H90" s="5"/>
    </row>
    <row r="91" spans="1:8">
      <c r="A91" s="5"/>
      <c r="B91" s="5"/>
      <c r="C91" s="5"/>
      <c r="D91" s="6"/>
      <c r="E91" s="7"/>
      <c r="F91" s="5"/>
      <c r="G91" s="5"/>
      <c r="H91" s="5"/>
    </row>
    <row r="92" spans="1:8">
      <c r="A92" s="5"/>
      <c r="B92" s="5"/>
      <c r="C92" s="5"/>
      <c r="D92" s="6"/>
      <c r="E92" s="7"/>
      <c r="F92" s="5"/>
      <c r="G92" s="5"/>
      <c r="H92" s="5"/>
    </row>
    <row r="93" spans="1:8">
      <c r="A93" s="5"/>
      <c r="B93" s="5"/>
      <c r="C93" s="5"/>
      <c r="D93" s="6"/>
      <c r="E93" s="7"/>
      <c r="F93" s="5"/>
      <c r="G93" s="5"/>
      <c r="H93" s="5"/>
    </row>
    <row r="94" spans="1:8">
      <c r="A94" s="5"/>
      <c r="B94" s="5"/>
      <c r="C94" s="5"/>
      <c r="D94" s="6"/>
      <c r="E94" s="7"/>
      <c r="F94" s="5"/>
      <c r="G94" s="5"/>
      <c r="H94" s="5"/>
    </row>
    <row r="95" spans="1:8">
      <c r="A95" s="5"/>
      <c r="B95" s="5"/>
      <c r="C95" s="5"/>
      <c r="D95" s="6"/>
      <c r="E95" s="7"/>
      <c r="F95" s="5"/>
      <c r="G95" s="5"/>
      <c r="H95" s="5"/>
    </row>
    <row r="96" spans="1:8">
      <c r="E96" s="8"/>
    </row>
    <row r="97" spans="5:5">
      <c r="E97" s="8"/>
    </row>
    <row r="98" spans="5:5">
      <c r="E98" s="8"/>
    </row>
  </sheetData>
  <mergeCells count="7">
    <mergeCell ref="A7:H7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dtsPriceList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dcterms:created xsi:type="dcterms:W3CDTF">2018-08-23T08:11:55Z</dcterms:created>
  <dcterms:modified xsi:type="dcterms:W3CDTF">2018-08-23T09:00:12Z</dcterms:modified>
</cp:coreProperties>
</file>